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haffakansari/Desktop/FSU/summer 2020/"/>
    </mc:Choice>
  </mc:AlternateContent>
  <xr:revisionPtr revIDLastSave="0" documentId="8_{B87B4A56-548B-5C4C-A39C-00867355E5EB}" xr6:coauthVersionLast="45" xr6:coauthVersionMax="45" xr10:uidLastSave="{00000000-0000-0000-0000-000000000000}"/>
  <bookViews>
    <workbookView xWindow="0" yWindow="460" windowWidth="25600" windowHeight="12860" xr2:uid="{0EFBA5C3-0EAC-4649-BAD0-0BA5E34B3EAB}"/>
  </bookViews>
  <sheets>
    <sheet name="Capital Budget" sheetId="1" r:id="rId1"/>
  </sheets>
  <definedNames>
    <definedName name="solver_eng" localSheetId="0" hidden="1">1</definedName>
    <definedName name="solver_lin" localSheetId="0" hidden="1">2</definedName>
    <definedName name="solver_neg" localSheetId="0" hidden="1">1</definedName>
    <definedName name="solver_num" localSheetId="0" hidden="1">0</definedName>
    <definedName name="solver_opt" localSheetId="0" hidden="1">'Capital Budget'!$L$15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" i="1" l="1"/>
  <c r="E35" i="1"/>
  <c r="E36" i="1"/>
  <c r="E37" i="1"/>
  <c r="E38" i="1"/>
  <c r="E46" i="1"/>
  <c r="E47" i="1"/>
  <c r="E48" i="1"/>
  <c r="E49" i="1"/>
  <c r="E50" i="1"/>
  <c r="E58" i="1"/>
  <c r="E59" i="1"/>
  <c r="E60" i="1"/>
  <c r="E61" i="1"/>
  <c r="E62" i="1"/>
  <c r="G58" i="1"/>
  <c r="G59" i="1"/>
  <c r="G60" i="1"/>
  <c r="G61" i="1"/>
  <c r="G62" i="1"/>
  <c r="G46" i="1"/>
  <c r="G47" i="1"/>
  <c r="G48" i="1"/>
  <c r="G49" i="1"/>
  <c r="G50" i="1"/>
  <c r="G34" i="1"/>
  <c r="G35" i="1"/>
  <c r="G36" i="1"/>
  <c r="G37" i="1"/>
  <c r="G38" i="1"/>
  <c r="G22" i="1"/>
  <c r="G23" i="1"/>
  <c r="G24" i="1"/>
  <c r="G25" i="1"/>
  <c r="G26" i="1"/>
  <c r="G27" i="1"/>
  <c r="G28" i="1"/>
  <c r="G21" i="1"/>
  <c r="E22" i="1"/>
  <c r="E23" i="1"/>
  <c r="E24" i="1"/>
  <c r="E25" i="1"/>
  <c r="E26" i="1"/>
  <c r="E27" i="1"/>
  <c r="E28" i="1"/>
  <c r="E21" i="1"/>
  <c r="E39" i="1"/>
  <c r="E40" i="1"/>
  <c r="E33" i="1"/>
  <c r="E51" i="1"/>
  <c r="E52" i="1"/>
  <c r="E45" i="1"/>
  <c r="E63" i="1"/>
  <c r="E64" i="1"/>
  <c r="E57" i="1"/>
  <c r="G63" i="1"/>
  <c r="G64" i="1"/>
  <c r="G57" i="1"/>
  <c r="G51" i="1"/>
  <c r="G52" i="1"/>
  <c r="G45" i="1"/>
  <c r="G39" i="1"/>
  <c r="G40" i="1"/>
  <c r="G33" i="1"/>
  <c r="N24" i="1" l="1"/>
  <c r="F14" i="1"/>
  <c r="F15" i="1" l="1"/>
  <c r="F16" i="1" s="1"/>
</calcChain>
</file>

<file path=xl/sharedStrings.xml><?xml version="1.0" encoding="utf-8"?>
<sst xmlns="http://schemas.openxmlformats.org/spreadsheetml/2006/main" count="131" uniqueCount="71">
  <si>
    <t>Procedure</t>
  </si>
  <si>
    <t>Current Volume</t>
  </si>
  <si>
    <t>Minutes</t>
  </si>
  <si>
    <t>Foot</t>
  </si>
  <si>
    <t>Forearm</t>
  </si>
  <si>
    <t>Admissions % of DRG</t>
  </si>
  <si>
    <t>Total Admissions</t>
  </si>
  <si>
    <t>RVUs per Procedure</t>
  </si>
  <si>
    <t>Projected Volume</t>
  </si>
  <si>
    <t>Projected Charge</t>
  </si>
  <si>
    <t>Gross Revenue</t>
  </si>
  <si>
    <t>Rate</t>
  </si>
  <si>
    <t>Net Revenue</t>
  </si>
  <si>
    <t>Projected Total RVUs</t>
  </si>
  <si>
    <t>Medicare</t>
  </si>
  <si>
    <t>Medicaid</t>
  </si>
  <si>
    <t>State Health Plan</t>
  </si>
  <si>
    <t>Self-Pay</t>
  </si>
  <si>
    <t>DRG Information, Expenses  &amp; Payer Analysis</t>
  </si>
  <si>
    <t>Labor Expense</t>
  </si>
  <si>
    <t>Supply Expense</t>
  </si>
  <si>
    <t>Overhead Expense</t>
  </si>
  <si>
    <t>Payment  Rate</t>
  </si>
  <si>
    <t>% of Dept Total Expenses</t>
  </si>
  <si>
    <t>Total Current RVUs</t>
  </si>
  <si>
    <t>Current Expense per RVU</t>
  </si>
  <si>
    <t>% of Admissions</t>
  </si>
  <si>
    <t>Expected Admissions Increase</t>
  </si>
  <si>
    <t>Net Gain or Loss (M9-M10)</t>
  </si>
  <si>
    <t>BRONCO RADIOLOGY - BUDGETING EXERCISE</t>
  </si>
  <si>
    <t>Procedure Site</t>
  </si>
  <si>
    <t>Upper Arm</t>
  </si>
  <si>
    <t>Lower Leg</t>
  </si>
  <si>
    <t>Upper Leg</t>
  </si>
  <si>
    <t>Knee</t>
  </si>
  <si>
    <t>Neck</t>
  </si>
  <si>
    <t>Phalanges</t>
  </si>
  <si>
    <t>Total Net Revenues of All Payers (Pre-Calculated)</t>
  </si>
  <si>
    <t>Total Expenses per RVU-----------------&gt;</t>
  </si>
  <si>
    <t>Total Expenses of All Payers (+N13)</t>
  </si>
  <si>
    <t>Net Profit Margin</t>
  </si>
  <si>
    <t>State Health Plan Renegotiated Payment Rate</t>
  </si>
  <si>
    <t>Overhead Rate Change</t>
  </si>
  <si>
    <t>Step 14.1</t>
  </si>
  <si>
    <t>Step 14.2</t>
  </si>
  <si>
    <t>&lt;-Step 14.3</t>
  </si>
  <si>
    <t>Step 14.4</t>
  </si>
  <si>
    <t>Step 16.1 - 16.2</t>
  </si>
  <si>
    <t>Projected Expense        per RVU</t>
  </si>
  <si>
    <t>Step 16.3</t>
  </si>
  <si>
    <t>Totals -----&gt;</t>
  </si>
  <si>
    <t>&lt;--Step 17</t>
  </si>
  <si>
    <t>Step 18 ⇣</t>
  </si>
  <si>
    <t>&lt;---Step 19</t>
  </si>
  <si>
    <t>&lt;---Step 20</t>
  </si>
  <si>
    <t>Given the information presented and the steps that match the text example from the budgeting chapter, calculate the following:</t>
  </si>
  <si>
    <t>Calc the current volume for each Xray procedure</t>
  </si>
  <si>
    <t>Convert the current volumes to RVUs</t>
  </si>
  <si>
    <t>Calc the projected volume for each procedure</t>
  </si>
  <si>
    <t>Convert the projected volumes to RVUs</t>
  </si>
  <si>
    <t>Step 15</t>
  </si>
  <si>
    <t>Calc projected gross and net revenues by payer</t>
  </si>
  <si>
    <t>Calc projected expenses per RVU</t>
  </si>
  <si>
    <t>Calc current expenses per RVU</t>
  </si>
  <si>
    <t>Calc projected expenses per procedure</t>
  </si>
  <si>
    <t>Total Projected Expense per Procedure</t>
  </si>
  <si>
    <t>Adjust revenues and expenses as necessary</t>
  </si>
  <si>
    <t>Calc the net profit margin</t>
  </si>
  <si>
    <r>
      <t xml:space="preserve">If the CFO requested the net profit margin to be 4.15% by renegotiating the payment rate % from the State Health Plan, what would the new payment rate have to be? </t>
    </r>
    <r>
      <rPr>
        <sz val="12"/>
        <color rgb="FFFF0000"/>
        <rFont val="Calibri (Body)"/>
      </rPr>
      <t>- Use the goal seek function</t>
    </r>
  </si>
  <si>
    <r>
      <t>If you could not renegotiate with the State Health Plan and had to increase the profit margin to 4.15% by reducing the rate increase of the overhead for the next year, what would the overhead expense rate change have to be? -</t>
    </r>
    <r>
      <rPr>
        <sz val="12"/>
        <color rgb="FFFF0000"/>
        <rFont val="Calibri (Body)"/>
      </rPr>
      <t xml:space="preserve"> Use the goal seek</t>
    </r>
    <r>
      <rPr>
        <sz val="12"/>
        <color rgb="FFFF0000"/>
        <rFont val="Calibri"/>
        <family val="2"/>
        <scheme val="minor"/>
      </rPr>
      <t xml:space="preserve"> function</t>
    </r>
  </si>
  <si>
    <t>Rate Increases for Next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</si>
</sst>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1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4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 (Body)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18" xfId="0" applyNumberFormat="1" applyFill="1" applyBorder="1" applyAlignment="1">
      <alignment horizontal="center" vertical="center"/>
    </xf>
    <xf numFmtId="165" fontId="0" fillId="0" borderId="1" xfId="1" applyNumberFormat="1" applyFont="1" applyBorder="1" applyAlignment="1">
      <alignment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44" fontId="0" fillId="3" borderId="7" xfId="1" applyFont="1" applyFill="1" applyBorder="1" applyAlignment="1">
      <alignment vertical="center"/>
    </xf>
    <xf numFmtId="0" fontId="0" fillId="0" borderId="9" xfId="0" applyBorder="1" applyAlignment="1">
      <alignment horizontal="center" vertical="center"/>
    </xf>
    <xf numFmtId="44" fontId="0" fillId="3" borderId="10" xfId="0" applyNumberFormat="1" applyFill="1" applyBorder="1" applyAlignment="1">
      <alignment vertical="center"/>
    </xf>
    <xf numFmtId="0" fontId="0" fillId="0" borderId="8" xfId="0" applyBorder="1" applyAlignment="1">
      <alignment vertical="center"/>
    </xf>
    <xf numFmtId="164" fontId="0" fillId="0" borderId="9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7" xfId="2" applyNumberFormat="1" applyFont="1" applyBorder="1" applyAlignment="1">
      <alignment horizontal="center" vertical="center"/>
    </xf>
    <xf numFmtId="1" fontId="0" fillId="3" borderId="7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4" fontId="0" fillId="3" borderId="1" xfId="0" applyNumberFormat="1" applyFill="1" applyBorder="1" applyAlignment="1">
      <alignment vertical="center"/>
    </xf>
    <xf numFmtId="44" fontId="0" fillId="3" borderId="9" xfId="0" applyNumberFormat="1" applyFill="1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" fontId="0" fillId="3" borderId="9" xfId="0" applyNumberForma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40" xfId="2" applyNumberFormat="1" applyFont="1" applyBorder="1" applyAlignment="1">
      <alignment horizontal="center" vertical="center"/>
    </xf>
    <xf numFmtId="164" fontId="0" fillId="0" borderId="41" xfId="2" applyNumberFormat="1" applyFont="1" applyBorder="1" applyAlignment="1">
      <alignment horizontal="center" vertical="center"/>
    </xf>
    <xf numFmtId="164" fontId="0" fillId="0" borderId="42" xfId="2" applyNumberFormat="1" applyFont="1" applyBorder="1" applyAlignment="1">
      <alignment horizontal="center" vertical="center"/>
    </xf>
    <xf numFmtId="164" fontId="0" fillId="0" borderId="10" xfId="2" applyNumberFormat="1" applyFont="1" applyBorder="1" applyAlignment="1">
      <alignment horizontal="center" vertical="center"/>
    </xf>
    <xf numFmtId="1" fontId="0" fillId="3" borderId="8" xfId="0" applyNumberFormat="1" applyFill="1" applyBorder="1" applyAlignment="1">
      <alignment horizontal="center" vertical="center"/>
    </xf>
    <xf numFmtId="165" fontId="0" fillId="0" borderId="4" xfId="1" applyNumberFormat="1" applyFont="1" applyBorder="1" applyAlignment="1">
      <alignment vertical="center"/>
    </xf>
    <xf numFmtId="10" fontId="0" fillId="0" borderId="4" xfId="2" applyNumberFormat="1" applyFont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44" fontId="0" fillId="3" borderId="5" xfId="1" applyFont="1" applyFill="1" applyBorder="1" applyAlignment="1">
      <alignment vertical="center"/>
    </xf>
    <xf numFmtId="165" fontId="0" fillId="0" borderId="9" xfId="1" applyNumberFormat="1" applyFont="1" applyBorder="1" applyAlignment="1">
      <alignment vertical="center"/>
    </xf>
    <xf numFmtId="10" fontId="0" fillId="0" borderId="9" xfId="2" applyNumberFormat="1" applyFont="1" applyBorder="1" applyAlignment="1">
      <alignment horizontal="center" vertical="center"/>
    </xf>
    <xf numFmtId="2" fontId="0" fillId="3" borderId="9" xfId="0" applyNumberFormat="1" applyFill="1" applyBorder="1" applyAlignment="1">
      <alignment horizontal="center" vertical="center"/>
    </xf>
    <xf numFmtId="44" fontId="0" fillId="3" borderId="10" xfId="1" applyFont="1" applyFill="1" applyBorder="1" applyAlignment="1">
      <alignment vertical="center"/>
    </xf>
    <xf numFmtId="165" fontId="2" fillId="3" borderId="20" xfId="0" applyNumberFormat="1" applyFont="1" applyFill="1" applyBorder="1" applyAlignment="1">
      <alignment vertical="center"/>
    </xf>
    <xf numFmtId="44" fontId="0" fillId="0" borderId="0" xfId="1" applyFont="1" applyFill="1" applyBorder="1" applyAlignment="1">
      <alignment horizontal="center" vertical="center"/>
    </xf>
    <xf numFmtId="44" fontId="3" fillId="3" borderId="2" xfId="1" applyFont="1" applyFill="1" applyBorder="1" applyAlignment="1">
      <alignment vertical="center"/>
    </xf>
    <xf numFmtId="10" fontId="0" fillId="0" borderId="37" xfId="2" applyNumberFormat="1" applyFont="1" applyBorder="1" applyAlignment="1">
      <alignment horizontal="center" vertical="center"/>
    </xf>
    <xf numFmtId="10" fontId="0" fillId="0" borderId="38" xfId="2" applyNumberFormat="1" applyFont="1" applyBorder="1" applyAlignment="1">
      <alignment horizontal="center" vertical="center"/>
    </xf>
    <xf numFmtId="10" fontId="0" fillId="0" borderId="39" xfId="2" applyNumberFormat="1" applyFont="1" applyBorder="1" applyAlignment="1">
      <alignment horizontal="center" vertical="center"/>
    </xf>
    <xf numFmtId="165" fontId="0" fillId="3" borderId="7" xfId="1" applyNumberFormat="1" applyFont="1" applyFill="1" applyBorder="1" applyAlignment="1">
      <alignment horizontal="center" vertical="center"/>
    </xf>
    <xf numFmtId="165" fontId="0" fillId="3" borderId="10" xfId="1" applyNumberFormat="1" applyFont="1" applyFill="1" applyBorder="1" applyAlignment="1">
      <alignment horizontal="center" vertical="center"/>
    </xf>
    <xf numFmtId="165" fontId="0" fillId="3" borderId="18" xfId="1" applyNumberFormat="1" applyFont="1" applyFill="1" applyBorder="1" applyAlignment="1">
      <alignment horizontal="center" vertical="center"/>
    </xf>
    <xf numFmtId="165" fontId="11" fillId="3" borderId="33" xfId="0" applyNumberFormat="1" applyFont="1" applyFill="1" applyBorder="1" applyAlignment="1">
      <alignment vertical="center"/>
    </xf>
    <xf numFmtId="10" fontId="0" fillId="3" borderId="5" xfId="2" applyNumberFormat="1" applyFont="1" applyFill="1" applyBorder="1" applyAlignment="1">
      <alignment horizontal="center" vertical="center"/>
    </xf>
    <xf numFmtId="10" fontId="0" fillId="3" borderId="10" xfId="2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0" fontId="0" fillId="3" borderId="14" xfId="2" applyNumberFormat="1" applyFont="1" applyFill="1" applyBorder="1" applyAlignment="1">
      <alignment horizontal="center" vertical="center"/>
    </xf>
    <xf numFmtId="16" fontId="0" fillId="0" borderId="33" xfId="0" quotePrefix="1" applyNumberFormat="1" applyBorder="1" applyAlignment="1">
      <alignment horizontal="center" vertical="center"/>
    </xf>
    <xf numFmtId="16" fontId="0" fillId="5" borderId="2" xfId="0" quotePrefix="1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5" borderId="2" xfId="0" quotePrefix="1" applyFill="1" applyBorder="1" applyAlignment="1">
      <alignment horizontal="center" vertical="center"/>
    </xf>
    <xf numFmtId="44" fontId="0" fillId="3" borderId="19" xfId="1" applyFont="1" applyFill="1" applyBorder="1" applyAlignment="1">
      <alignment vertical="center"/>
    </xf>
    <xf numFmtId="44" fontId="0" fillId="3" borderId="50" xfId="0" applyNumberFormat="1" applyFill="1" applyBorder="1" applyAlignment="1">
      <alignment vertical="center"/>
    </xf>
    <xf numFmtId="0" fontId="0" fillId="0" borderId="0" xfId="0" quotePrefix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9" xfId="0" quotePrefix="1" applyBorder="1" applyAlignment="1">
      <alignment horizontal="left" vertical="center" wrapText="1"/>
    </xf>
    <xf numFmtId="0" fontId="0" fillId="0" borderId="10" xfId="0" quotePrefix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/>
    </xf>
    <xf numFmtId="0" fontId="0" fillId="0" borderId="5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16" fontId="0" fillId="5" borderId="32" xfId="0" quotePrefix="1" applyNumberFormat="1" applyFill="1" applyBorder="1" applyAlignment="1">
      <alignment horizontal="center" vertical="center"/>
    </xf>
    <xf numFmtId="16" fontId="0" fillId="5" borderId="20" xfId="0" quotePrefix="1" applyNumberForma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C08F-9D25-0649-AA9B-800502C38544}">
  <dimension ref="B1:N79"/>
  <sheetViews>
    <sheetView tabSelected="1" zoomScale="150" zoomScaleNormal="150" workbookViewId="0">
      <selection activeCell="C57" sqref="C57"/>
    </sheetView>
  </sheetViews>
  <sheetFormatPr baseColWidth="10" defaultRowHeight="16"/>
  <cols>
    <col min="1" max="1" width="2.33203125" style="1" customWidth="1"/>
    <col min="2" max="2" width="15.33203125" style="1" bestFit="1" customWidth="1"/>
    <col min="3" max="3" width="12.33203125" style="1" customWidth="1"/>
    <col min="4" max="4" width="10.33203125" style="1" customWidth="1"/>
    <col min="5" max="5" width="8.33203125" style="1" customWidth="1"/>
    <col min="6" max="6" width="14" style="1" bestFit="1" customWidth="1"/>
    <col min="7" max="7" width="10.5" style="1" bestFit="1" customWidth="1"/>
    <col min="8" max="8" width="14" style="1" bestFit="1" customWidth="1"/>
    <col min="9" max="9" width="7.83203125" style="1" bestFit="1" customWidth="1"/>
    <col min="10" max="10" width="16.33203125" style="1" customWidth="1"/>
    <col min="11" max="11" width="12.5" style="1" bestFit="1" customWidth="1"/>
    <col min="12" max="12" width="10.1640625" style="1" bestFit="1" customWidth="1"/>
    <col min="13" max="13" width="10.33203125" style="1" bestFit="1" customWidth="1"/>
    <col min="14" max="14" width="19.33203125" style="1" customWidth="1"/>
    <col min="15" max="16384" width="10.83203125" style="1"/>
  </cols>
  <sheetData>
    <row r="1" spans="2:14" ht="8" customHeight="1" thickBot="1"/>
    <row r="2" spans="2:14" ht="26" customHeight="1" thickBot="1">
      <c r="B2" s="131" t="s">
        <v>29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3"/>
    </row>
    <row r="3" spans="2:14" ht="26" customHeight="1" thickBot="1">
      <c r="B3" s="141" t="s">
        <v>18</v>
      </c>
      <c r="C3" s="142"/>
      <c r="D3" s="143"/>
      <c r="H3" s="78" t="s">
        <v>43</v>
      </c>
      <c r="I3" s="77"/>
      <c r="J3" s="102" t="s">
        <v>44</v>
      </c>
      <c r="K3" s="103"/>
      <c r="L3" s="102" t="s">
        <v>46</v>
      </c>
      <c r="M3" s="103"/>
      <c r="N3" s="85" t="s">
        <v>49</v>
      </c>
    </row>
    <row r="4" spans="2:14" s="2" customFormat="1" ht="47" customHeight="1" thickBot="1">
      <c r="B4" s="32"/>
      <c r="C4" s="33" t="s">
        <v>26</v>
      </c>
      <c r="D4" s="34" t="s">
        <v>22</v>
      </c>
      <c r="F4" s="31" t="s">
        <v>30</v>
      </c>
      <c r="G4" s="29" t="s">
        <v>5</v>
      </c>
      <c r="H4" s="29" t="s">
        <v>1</v>
      </c>
      <c r="I4" s="29" t="s">
        <v>2</v>
      </c>
      <c r="J4" s="30" t="s">
        <v>7</v>
      </c>
      <c r="K4" s="31" t="s">
        <v>24</v>
      </c>
      <c r="L4" s="29" t="s">
        <v>8</v>
      </c>
      <c r="M4" s="29" t="s">
        <v>13</v>
      </c>
      <c r="N4" s="30" t="s">
        <v>65</v>
      </c>
    </row>
    <row r="5" spans="2:14" ht="19" customHeight="1">
      <c r="B5" s="45" t="s">
        <v>14</v>
      </c>
      <c r="C5" s="48">
        <v>0.45</v>
      </c>
      <c r="D5" s="64">
        <v>0.82499999999999996</v>
      </c>
      <c r="F5" s="24" t="s">
        <v>4</v>
      </c>
      <c r="G5" s="8">
        <v>0.10299999999999999</v>
      </c>
      <c r="H5" s="10"/>
      <c r="I5" s="9">
        <v>30</v>
      </c>
      <c r="J5" s="40"/>
      <c r="K5" s="43"/>
      <c r="L5" s="10"/>
      <c r="M5" s="10"/>
      <c r="N5" s="67"/>
    </row>
    <row r="6" spans="2:14" ht="19" customHeight="1">
      <c r="B6" s="46" t="s">
        <v>15</v>
      </c>
      <c r="C6" s="49">
        <v>0.35</v>
      </c>
      <c r="D6" s="65">
        <v>0.875</v>
      </c>
      <c r="F6" s="24" t="s">
        <v>31</v>
      </c>
      <c r="G6" s="8">
        <v>3.5999999999999997E-2</v>
      </c>
      <c r="H6" s="10"/>
      <c r="I6" s="9">
        <v>35</v>
      </c>
      <c r="J6" s="40"/>
      <c r="K6" s="43"/>
      <c r="L6" s="10"/>
      <c r="M6" s="10"/>
      <c r="N6" s="67"/>
    </row>
    <row r="7" spans="2:14" ht="19" customHeight="1">
      <c r="B7" s="46" t="s">
        <v>16</v>
      </c>
      <c r="C7" s="49">
        <v>0.15</v>
      </c>
      <c r="D7" s="65">
        <v>0.72650000000000003</v>
      </c>
      <c r="F7" s="24" t="s">
        <v>32</v>
      </c>
      <c r="G7" s="8">
        <v>0.11600000000000001</v>
      </c>
      <c r="H7" s="10"/>
      <c r="I7" s="9">
        <v>25</v>
      </c>
      <c r="J7" s="40"/>
      <c r="K7" s="43"/>
      <c r="L7" s="10"/>
      <c r="M7" s="10"/>
      <c r="N7" s="67"/>
    </row>
    <row r="8" spans="2:14" ht="19" customHeight="1" thickBot="1">
      <c r="B8" s="39" t="s">
        <v>17</v>
      </c>
      <c r="C8" s="50">
        <v>0.05</v>
      </c>
      <c r="D8" s="66">
        <v>0.91349999999999998</v>
      </c>
      <c r="F8" s="24" t="s">
        <v>33</v>
      </c>
      <c r="G8" s="8">
        <v>3.2000000000000001E-2</v>
      </c>
      <c r="H8" s="10"/>
      <c r="I8" s="9">
        <v>35</v>
      </c>
      <c r="J8" s="40"/>
      <c r="K8" s="43"/>
      <c r="L8" s="10"/>
      <c r="M8" s="10"/>
      <c r="N8" s="67"/>
    </row>
    <row r="9" spans="2:14" ht="19" customHeight="1">
      <c r="B9" s="144" t="s">
        <v>6</v>
      </c>
      <c r="C9" s="145"/>
      <c r="D9" s="25">
        <v>15645</v>
      </c>
      <c r="F9" s="24" t="s">
        <v>3</v>
      </c>
      <c r="G9" s="8">
        <v>0.14799999999999999</v>
      </c>
      <c r="H9" s="10"/>
      <c r="I9" s="9">
        <v>15</v>
      </c>
      <c r="J9" s="40"/>
      <c r="K9" s="43"/>
      <c r="L9" s="10"/>
      <c r="M9" s="10"/>
      <c r="N9" s="67"/>
    </row>
    <row r="10" spans="2:14" ht="19" customHeight="1" thickBot="1">
      <c r="B10" s="139" t="s">
        <v>27</v>
      </c>
      <c r="C10" s="140"/>
      <c r="D10" s="26">
        <v>6.7000000000000004E-2</v>
      </c>
      <c r="F10" s="24" t="s">
        <v>34</v>
      </c>
      <c r="G10" s="8">
        <v>0.30399999999999999</v>
      </c>
      <c r="H10" s="10"/>
      <c r="I10" s="9">
        <v>25</v>
      </c>
      <c r="J10" s="40"/>
      <c r="K10" s="43"/>
      <c r="L10" s="10"/>
      <c r="M10" s="10"/>
      <c r="N10" s="67"/>
    </row>
    <row r="11" spans="2:14" ht="19" customHeight="1" thickBot="1">
      <c r="B11" s="139" t="s">
        <v>8</v>
      </c>
      <c r="C11" s="140"/>
      <c r="D11" s="27"/>
      <c r="E11" s="81" t="s">
        <v>45</v>
      </c>
      <c r="F11" s="24" t="s">
        <v>35</v>
      </c>
      <c r="G11" s="8">
        <v>2.5999999999999999E-2</v>
      </c>
      <c r="H11" s="10"/>
      <c r="I11" s="9">
        <v>40</v>
      </c>
      <c r="J11" s="40"/>
      <c r="K11" s="43"/>
      <c r="L11" s="10"/>
      <c r="M11" s="10"/>
      <c r="N11" s="67"/>
    </row>
    <row r="12" spans="2:14" ht="19" customHeight="1" thickBot="1">
      <c r="B12" s="129" t="s">
        <v>23</v>
      </c>
      <c r="C12" s="130"/>
      <c r="D12" s="51">
        <v>0.23400000000000001</v>
      </c>
      <c r="E12" s="80"/>
      <c r="F12" s="41" t="s">
        <v>36</v>
      </c>
      <c r="G12" s="19">
        <v>0.23499999999999999</v>
      </c>
      <c r="H12" s="44"/>
      <c r="I12" s="16">
        <v>5</v>
      </c>
      <c r="J12" s="42"/>
      <c r="K12" s="52"/>
      <c r="L12" s="44"/>
      <c r="M12" s="44"/>
      <c r="N12" s="68"/>
    </row>
    <row r="13" spans="2:14" ht="19" customHeight="1" thickBot="1">
      <c r="B13" s="109"/>
      <c r="C13" s="109"/>
      <c r="D13" s="109"/>
      <c r="E13" s="109"/>
      <c r="F13" s="109"/>
      <c r="G13" s="47"/>
      <c r="J13" s="20" t="s">
        <v>50</v>
      </c>
      <c r="K13" s="11"/>
      <c r="L13" s="11"/>
      <c r="M13" s="11"/>
      <c r="N13" s="69"/>
    </row>
    <row r="14" spans="2:14" ht="22" customHeight="1" thickBot="1">
      <c r="B14" s="114" t="s">
        <v>37</v>
      </c>
      <c r="C14" s="115"/>
      <c r="D14" s="115"/>
      <c r="E14" s="116"/>
      <c r="F14" s="61">
        <f>+H29+H41+H53+H65</f>
        <v>0</v>
      </c>
      <c r="G14" s="110" t="s">
        <v>51</v>
      </c>
      <c r="I14" s="110" t="s">
        <v>52</v>
      </c>
      <c r="K14" s="21"/>
      <c r="L14" s="22"/>
      <c r="M14" s="22"/>
      <c r="N14" s="62"/>
    </row>
    <row r="15" spans="2:14" ht="22" customHeight="1" thickBot="1">
      <c r="B15" s="117" t="s">
        <v>39</v>
      </c>
      <c r="C15" s="118"/>
      <c r="D15" s="118"/>
      <c r="E15" s="119"/>
      <c r="F15" s="61">
        <f>+N13</f>
        <v>0</v>
      </c>
      <c r="G15" s="111"/>
      <c r="I15" s="111"/>
      <c r="J15" s="134" t="s">
        <v>41</v>
      </c>
      <c r="K15" s="135"/>
      <c r="L15" s="135"/>
      <c r="M15" s="71"/>
      <c r="N15" s="79" t="s">
        <v>53</v>
      </c>
    </row>
    <row r="16" spans="2:14" ht="27" customHeight="1" thickBot="1">
      <c r="B16" s="120" t="s">
        <v>28</v>
      </c>
      <c r="C16" s="121"/>
      <c r="D16" s="121"/>
      <c r="E16" s="122"/>
      <c r="F16" s="70">
        <f>+F14-F15</f>
        <v>0</v>
      </c>
      <c r="G16" s="112" t="s">
        <v>40</v>
      </c>
      <c r="H16" s="113"/>
      <c r="I16" s="76"/>
      <c r="J16" s="136" t="s">
        <v>42</v>
      </c>
      <c r="K16" s="137"/>
      <c r="L16" s="137"/>
      <c r="M16" s="72"/>
      <c r="N16" s="79" t="s">
        <v>54</v>
      </c>
    </row>
    <row r="17" spans="2:14" ht="19" customHeight="1" thickBot="1"/>
    <row r="18" spans="2:14" ht="19" customHeight="1" thickBot="1">
      <c r="B18" s="104" t="s">
        <v>60</v>
      </c>
      <c r="C18" s="105"/>
      <c r="D18" s="105"/>
      <c r="E18" s="105"/>
      <c r="F18" s="105"/>
      <c r="G18" s="105"/>
      <c r="H18" s="106"/>
    </row>
    <row r="19" spans="2:14" ht="19" customHeight="1" thickBot="1">
      <c r="B19" s="123" t="s">
        <v>14</v>
      </c>
      <c r="C19" s="124"/>
      <c r="D19" s="124"/>
      <c r="E19" s="124"/>
      <c r="F19" s="124"/>
      <c r="G19" s="124"/>
      <c r="H19" s="125"/>
      <c r="J19" s="104" t="s">
        <v>47</v>
      </c>
      <c r="K19" s="105"/>
      <c r="L19" s="105"/>
      <c r="M19" s="105"/>
      <c r="N19" s="106"/>
    </row>
    <row r="20" spans="2:14" s="2" customFormat="1" ht="46" thickBot="1">
      <c r="B20" s="5" t="s">
        <v>0</v>
      </c>
      <c r="C20" s="6" t="s">
        <v>9</v>
      </c>
      <c r="D20" s="6" t="s">
        <v>8</v>
      </c>
      <c r="E20" s="35" t="s">
        <v>26</v>
      </c>
      <c r="F20" s="6" t="s">
        <v>10</v>
      </c>
      <c r="G20" s="6" t="s">
        <v>11</v>
      </c>
      <c r="H20" s="7" t="s">
        <v>12</v>
      </c>
      <c r="I20" s="1"/>
      <c r="J20" s="107"/>
      <c r="K20" s="108"/>
      <c r="L20" s="82" t="s">
        <v>70</v>
      </c>
      <c r="M20" s="83" t="s">
        <v>25</v>
      </c>
      <c r="N20" s="84" t="s">
        <v>48</v>
      </c>
    </row>
    <row r="21" spans="2:14" ht="19" customHeight="1">
      <c r="B21" s="14" t="s">
        <v>4</v>
      </c>
      <c r="C21" s="12">
        <v>460</v>
      </c>
      <c r="D21" s="10"/>
      <c r="E21" s="74">
        <f>+$C$5</f>
        <v>0.45</v>
      </c>
      <c r="F21" s="36"/>
      <c r="G21" s="75">
        <f>+$D$5</f>
        <v>0.82499999999999996</v>
      </c>
      <c r="H21" s="15"/>
      <c r="I21" s="2"/>
      <c r="J21" s="28" t="s">
        <v>19</v>
      </c>
      <c r="K21" s="53">
        <v>4251000</v>
      </c>
      <c r="L21" s="54">
        <v>5.6000000000000001E-2</v>
      </c>
      <c r="M21" s="55"/>
      <c r="N21" s="56"/>
    </row>
    <row r="22" spans="2:14" ht="19" customHeight="1">
      <c r="B22" s="14" t="s">
        <v>31</v>
      </c>
      <c r="C22" s="12">
        <v>580</v>
      </c>
      <c r="D22" s="10"/>
      <c r="E22" s="74">
        <f t="shared" ref="E22:E26" si="0">+$C$5</f>
        <v>0.45</v>
      </c>
      <c r="F22" s="36"/>
      <c r="G22" s="75">
        <f t="shared" ref="G22:G28" si="1">+$D$5</f>
        <v>0.82499999999999996</v>
      </c>
      <c r="H22" s="15"/>
      <c r="I22" s="2"/>
      <c r="J22" s="14" t="s">
        <v>20</v>
      </c>
      <c r="K22" s="12">
        <v>4632540</v>
      </c>
      <c r="L22" s="13">
        <v>7.8E-2</v>
      </c>
      <c r="M22" s="23"/>
      <c r="N22" s="15"/>
    </row>
    <row r="23" spans="2:14" ht="19" customHeight="1" thickBot="1">
      <c r="B23" s="14" t="s">
        <v>32</v>
      </c>
      <c r="C23" s="12">
        <v>395</v>
      </c>
      <c r="D23" s="10"/>
      <c r="E23" s="74">
        <f t="shared" si="0"/>
        <v>0.45</v>
      </c>
      <c r="F23" s="36"/>
      <c r="G23" s="75">
        <f t="shared" si="1"/>
        <v>0.82499999999999996</v>
      </c>
      <c r="H23" s="15"/>
      <c r="I23" s="2"/>
      <c r="J23" s="18" t="s">
        <v>21</v>
      </c>
      <c r="K23" s="57">
        <v>7564500</v>
      </c>
      <c r="L23" s="58">
        <v>1.4999999999999999E-2</v>
      </c>
      <c r="M23" s="59"/>
      <c r="N23" s="60"/>
    </row>
    <row r="24" spans="2:14" ht="19" customHeight="1" thickBot="1">
      <c r="B24" s="14" t="s">
        <v>33</v>
      </c>
      <c r="C24" s="12">
        <v>620</v>
      </c>
      <c r="D24" s="10"/>
      <c r="E24" s="74">
        <f t="shared" si="0"/>
        <v>0.45</v>
      </c>
      <c r="F24" s="36"/>
      <c r="G24" s="75">
        <f t="shared" si="1"/>
        <v>0.82499999999999996</v>
      </c>
      <c r="H24" s="15"/>
      <c r="I24" s="2"/>
      <c r="K24" s="126" t="s">
        <v>38</v>
      </c>
      <c r="L24" s="127"/>
      <c r="M24" s="128"/>
      <c r="N24" s="63">
        <f>SUM(N21:N23)</f>
        <v>0</v>
      </c>
    </row>
    <row r="25" spans="2:14" ht="19" customHeight="1">
      <c r="B25" s="14" t="s">
        <v>3</v>
      </c>
      <c r="C25" s="12">
        <v>235</v>
      </c>
      <c r="D25" s="10"/>
      <c r="E25" s="74">
        <f t="shared" si="0"/>
        <v>0.45</v>
      </c>
      <c r="F25" s="36"/>
      <c r="G25" s="75">
        <f t="shared" si="1"/>
        <v>0.82499999999999996</v>
      </c>
      <c r="H25" s="15"/>
      <c r="I25" s="2"/>
    </row>
    <row r="26" spans="2:14" ht="19" customHeight="1">
      <c r="B26" s="14" t="s">
        <v>34</v>
      </c>
      <c r="C26" s="12">
        <v>380</v>
      </c>
      <c r="D26" s="10"/>
      <c r="E26" s="74">
        <f t="shared" si="0"/>
        <v>0.45</v>
      </c>
      <c r="F26" s="36"/>
      <c r="G26" s="75">
        <f t="shared" si="1"/>
        <v>0.82499999999999996</v>
      </c>
      <c r="H26" s="15"/>
    </row>
    <row r="27" spans="2:14" ht="19" customHeight="1">
      <c r="B27" s="14" t="s">
        <v>35</v>
      </c>
      <c r="C27" s="12">
        <v>660</v>
      </c>
      <c r="D27" s="10"/>
      <c r="E27" s="74">
        <f>+$C$5</f>
        <v>0.45</v>
      </c>
      <c r="F27" s="36"/>
      <c r="G27" s="75">
        <f t="shared" si="1"/>
        <v>0.82499999999999996</v>
      </c>
      <c r="H27" s="86"/>
    </row>
    <row r="28" spans="2:14" ht="19" customHeight="1">
      <c r="B28" s="14" t="s">
        <v>36</v>
      </c>
      <c r="C28" s="12">
        <v>80</v>
      </c>
      <c r="D28" s="10"/>
      <c r="E28" s="74">
        <f>+$C$5</f>
        <v>0.45</v>
      </c>
      <c r="F28" s="36"/>
      <c r="G28" s="75">
        <f t="shared" si="1"/>
        <v>0.82499999999999996</v>
      </c>
      <c r="H28" s="86"/>
    </row>
    <row r="29" spans="2:14" ht="19" customHeight="1" thickBot="1">
      <c r="B29" s="129"/>
      <c r="C29" s="138"/>
      <c r="D29" s="138"/>
      <c r="E29" s="130"/>
      <c r="F29" s="37"/>
      <c r="G29" s="38"/>
      <c r="H29" s="87"/>
    </row>
    <row r="30" spans="2:14" ht="19" customHeight="1" thickBot="1"/>
    <row r="31" spans="2:14" ht="19" customHeight="1" thickBot="1">
      <c r="B31" s="123" t="s">
        <v>15</v>
      </c>
      <c r="C31" s="124"/>
      <c r="D31" s="124"/>
      <c r="E31" s="124"/>
      <c r="F31" s="124"/>
      <c r="G31" s="124"/>
      <c r="H31" s="125"/>
    </row>
    <row r="32" spans="2:14" ht="34">
      <c r="B32" s="5" t="s">
        <v>0</v>
      </c>
      <c r="C32" s="6" t="s">
        <v>9</v>
      </c>
      <c r="D32" s="6" t="s">
        <v>8</v>
      </c>
      <c r="E32" s="35" t="s">
        <v>26</v>
      </c>
      <c r="F32" s="6" t="s">
        <v>10</v>
      </c>
      <c r="G32" s="6" t="s">
        <v>11</v>
      </c>
      <c r="H32" s="7" t="s">
        <v>12</v>
      </c>
    </row>
    <row r="33" spans="2:8" ht="19" customHeight="1">
      <c r="B33" s="14" t="s">
        <v>4</v>
      </c>
      <c r="C33" s="12">
        <v>460</v>
      </c>
      <c r="D33" s="10"/>
      <c r="E33" s="74">
        <f>+$C$6</f>
        <v>0.35</v>
      </c>
      <c r="F33" s="36"/>
      <c r="G33" s="75">
        <f>+$D$6</f>
        <v>0.875</v>
      </c>
      <c r="H33" s="15"/>
    </row>
    <row r="34" spans="2:8" ht="19" customHeight="1">
      <c r="B34" s="14" t="s">
        <v>31</v>
      </c>
      <c r="C34" s="12">
        <v>580</v>
      </c>
      <c r="D34" s="10"/>
      <c r="E34" s="74">
        <f t="shared" ref="E34:E38" si="2">+$C$6</f>
        <v>0.35</v>
      </c>
      <c r="F34" s="36"/>
      <c r="G34" s="75">
        <f t="shared" ref="G34:G38" si="3">+$D$6</f>
        <v>0.875</v>
      </c>
      <c r="H34" s="15"/>
    </row>
    <row r="35" spans="2:8" ht="19" customHeight="1">
      <c r="B35" s="14" t="s">
        <v>32</v>
      </c>
      <c r="C35" s="12">
        <v>395</v>
      </c>
      <c r="D35" s="10"/>
      <c r="E35" s="74">
        <f t="shared" si="2"/>
        <v>0.35</v>
      </c>
      <c r="F35" s="36"/>
      <c r="G35" s="75">
        <f t="shared" si="3"/>
        <v>0.875</v>
      </c>
      <c r="H35" s="15"/>
    </row>
    <row r="36" spans="2:8" ht="19" customHeight="1">
      <c r="B36" s="14" t="s">
        <v>33</v>
      </c>
      <c r="C36" s="12">
        <v>620</v>
      </c>
      <c r="D36" s="10"/>
      <c r="E36" s="74">
        <f t="shared" si="2"/>
        <v>0.35</v>
      </c>
      <c r="F36" s="36"/>
      <c r="G36" s="75">
        <f t="shared" si="3"/>
        <v>0.875</v>
      </c>
      <c r="H36" s="15"/>
    </row>
    <row r="37" spans="2:8" ht="19" customHeight="1">
      <c r="B37" s="14" t="s">
        <v>3</v>
      </c>
      <c r="C37" s="12">
        <v>235</v>
      </c>
      <c r="D37" s="10"/>
      <c r="E37" s="74">
        <f t="shared" si="2"/>
        <v>0.35</v>
      </c>
      <c r="F37" s="36"/>
      <c r="G37" s="75">
        <f t="shared" si="3"/>
        <v>0.875</v>
      </c>
      <c r="H37" s="15"/>
    </row>
    <row r="38" spans="2:8" ht="19" customHeight="1">
      <c r="B38" s="14" t="s">
        <v>34</v>
      </c>
      <c r="C38" s="12">
        <v>380</v>
      </c>
      <c r="D38" s="10"/>
      <c r="E38" s="74">
        <f t="shared" si="2"/>
        <v>0.35</v>
      </c>
      <c r="F38" s="36"/>
      <c r="G38" s="75">
        <f t="shared" si="3"/>
        <v>0.875</v>
      </c>
      <c r="H38" s="15"/>
    </row>
    <row r="39" spans="2:8" ht="19" customHeight="1">
      <c r="B39" s="14" t="s">
        <v>35</v>
      </c>
      <c r="C39" s="12">
        <v>660</v>
      </c>
      <c r="D39" s="10"/>
      <c r="E39" s="74">
        <f>+$C$6</f>
        <v>0.35</v>
      </c>
      <c r="F39" s="36"/>
      <c r="G39" s="75">
        <f>+$D$6</f>
        <v>0.875</v>
      </c>
      <c r="H39" s="15"/>
    </row>
    <row r="40" spans="2:8" ht="19" customHeight="1">
      <c r="B40" s="14" t="s">
        <v>36</v>
      </c>
      <c r="C40" s="12">
        <v>80</v>
      </c>
      <c r="D40" s="10"/>
      <c r="E40" s="74">
        <f>+$C$6</f>
        <v>0.35</v>
      </c>
      <c r="F40" s="36"/>
      <c r="G40" s="75">
        <f>+$D$6</f>
        <v>0.875</v>
      </c>
      <c r="H40" s="15"/>
    </row>
    <row r="41" spans="2:8" ht="19" customHeight="1" thickBot="1">
      <c r="B41" s="129"/>
      <c r="C41" s="138"/>
      <c r="D41" s="138"/>
      <c r="E41" s="130"/>
      <c r="F41" s="37"/>
      <c r="G41" s="38"/>
      <c r="H41" s="17"/>
    </row>
    <row r="42" spans="2:8" ht="19" customHeight="1" thickBot="1"/>
    <row r="43" spans="2:8" ht="19" customHeight="1" thickBot="1">
      <c r="B43" s="123" t="s">
        <v>16</v>
      </c>
      <c r="C43" s="124"/>
      <c r="D43" s="124"/>
      <c r="E43" s="124"/>
      <c r="F43" s="124"/>
      <c r="G43" s="124"/>
      <c r="H43" s="125"/>
    </row>
    <row r="44" spans="2:8" ht="34">
      <c r="B44" s="5" t="s">
        <v>0</v>
      </c>
      <c r="C44" s="6" t="s">
        <v>9</v>
      </c>
      <c r="D44" s="6" t="s">
        <v>8</v>
      </c>
      <c r="E44" s="35" t="s">
        <v>26</v>
      </c>
      <c r="F44" s="6" t="s">
        <v>10</v>
      </c>
      <c r="G44" s="6" t="s">
        <v>11</v>
      </c>
      <c r="H44" s="7" t="s">
        <v>12</v>
      </c>
    </row>
    <row r="45" spans="2:8" ht="19" customHeight="1">
      <c r="B45" s="14" t="s">
        <v>4</v>
      </c>
      <c r="C45" s="12">
        <v>460</v>
      </c>
      <c r="D45" s="10"/>
      <c r="E45" s="74">
        <f>+$C$7</f>
        <v>0.15</v>
      </c>
      <c r="F45" s="36"/>
      <c r="G45" s="75">
        <f>+$D$7</f>
        <v>0.72650000000000003</v>
      </c>
      <c r="H45" s="15"/>
    </row>
    <row r="46" spans="2:8" ht="19" customHeight="1">
      <c r="B46" s="14" t="s">
        <v>31</v>
      </c>
      <c r="C46" s="12">
        <v>580</v>
      </c>
      <c r="D46" s="10"/>
      <c r="E46" s="74">
        <f t="shared" ref="E46:E50" si="4">+$C$7</f>
        <v>0.15</v>
      </c>
      <c r="F46" s="36"/>
      <c r="G46" s="75">
        <f t="shared" ref="G46:G50" si="5">+$D$7</f>
        <v>0.72650000000000003</v>
      </c>
      <c r="H46" s="15"/>
    </row>
    <row r="47" spans="2:8" ht="19" customHeight="1">
      <c r="B47" s="14" t="s">
        <v>32</v>
      </c>
      <c r="C47" s="12">
        <v>395</v>
      </c>
      <c r="D47" s="10"/>
      <c r="E47" s="74">
        <f t="shared" si="4"/>
        <v>0.15</v>
      </c>
      <c r="F47" s="36"/>
      <c r="G47" s="75">
        <f t="shared" si="5"/>
        <v>0.72650000000000003</v>
      </c>
      <c r="H47" s="15"/>
    </row>
    <row r="48" spans="2:8" ht="19" customHeight="1">
      <c r="B48" s="14" t="s">
        <v>33</v>
      </c>
      <c r="C48" s="12">
        <v>620</v>
      </c>
      <c r="D48" s="10"/>
      <c r="E48" s="74">
        <f t="shared" si="4"/>
        <v>0.15</v>
      </c>
      <c r="F48" s="36"/>
      <c r="G48" s="75">
        <f t="shared" si="5"/>
        <v>0.72650000000000003</v>
      </c>
      <c r="H48" s="15"/>
    </row>
    <row r="49" spans="2:8" ht="19" customHeight="1">
      <c r="B49" s="14" t="s">
        <v>3</v>
      </c>
      <c r="C49" s="12">
        <v>235</v>
      </c>
      <c r="D49" s="10"/>
      <c r="E49" s="74">
        <f t="shared" si="4"/>
        <v>0.15</v>
      </c>
      <c r="F49" s="36"/>
      <c r="G49" s="75">
        <f t="shared" si="5"/>
        <v>0.72650000000000003</v>
      </c>
      <c r="H49" s="15"/>
    </row>
    <row r="50" spans="2:8" ht="19" customHeight="1">
      <c r="B50" s="14" t="s">
        <v>34</v>
      </c>
      <c r="C50" s="12">
        <v>380</v>
      </c>
      <c r="D50" s="10"/>
      <c r="E50" s="74">
        <f t="shared" si="4"/>
        <v>0.15</v>
      </c>
      <c r="F50" s="36"/>
      <c r="G50" s="75">
        <f t="shared" si="5"/>
        <v>0.72650000000000003</v>
      </c>
      <c r="H50" s="15"/>
    </row>
    <row r="51" spans="2:8" ht="19" customHeight="1">
      <c r="B51" s="14" t="s">
        <v>35</v>
      </c>
      <c r="C51" s="12">
        <v>660</v>
      </c>
      <c r="D51" s="10"/>
      <c r="E51" s="74">
        <f>+$C$7</f>
        <v>0.15</v>
      </c>
      <c r="F51" s="36"/>
      <c r="G51" s="75">
        <f>+$D$7</f>
        <v>0.72650000000000003</v>
      </c>
      <c r="H51" s="15"/>
    </row>
    <row r="52" spans="2:8" ht="19" customHeight="1">
      <c r="B52" s="14" t="s">
        <v>36</v>
      </c>
      <c r="C52" s="12">
        <v>80</v>
      </c>
      <c r="D52" s="10"/>
      <c r="E52" s="74">
        <f>+$C$7</f>
        <v>0.15</v>
      </c>
      <c r="F52" s="36"/>
      <c r="G52" s="75">
        <f>+$D$7</f>
        <v>0.72650000000000003</v>
      </c>
      <c r="H52" s="15"/>
    </row>
    <row r="53" spans="2:8" ht="19" customHeight="1" thickBot="1">
      <c r="B53" s="129"/>
      <c r="C53" s="138"/>
      <c r="D53" s="138"/>
      <c r="E53" s="130"/>
      <c r="F53" s="37"/>
      <c r="G53" s="38"/>
      <c r="H53" s="17"/>
    </row>
    <row r="54" spans="2:8" ht="19" customHeight="1" thickBot="1"/>
    <row r="55" spans="2:8" ht="19" customHeight="1" thickBot="1">
      <c r="B55" s="123" t="s">
        <v>17</v>
      </c>
      <c r="C55" s="124"/>
      <c r="D55" s="124"/>
      <c r="E55" s="124"/>
      <c r="F55" s="124"/>
      <c r="G55" s="124"/>
      <c r="H55" s="125"/>
    </row>
    <row r="56" spans="2:8" ht="34">
      <c r="B56" s="5" t="s">
        <v>0</v>
      </c>
      <c r="C56" s="6" t="s">
        <v>9</v>
      </c>
      <c r="D56" s="6" t="s">
        <v>8</v>
      </c>
      <c r="E56" s="35" t="s">
        <v>26</v>
      </c>
      <c r="F56" s="6" t="s">
        <v>10</v>
      </c>
      <c r="G56" s="6" t="s">
        <v>11</v>
      </c>
      <c r="H56" s="7" t="s">
        <v>12</v>
      </c>
    </row>
    <row r="57" spans="2:8" ht="19" customHeight="1">
      <c r="B57" s="14" t="s">
        <v>4</v>
      </c>
      <c r="C57" s="12">
        <v>460</v>
      </c>
      <c r="D57" s="10"/>
      <c r="E57" s="74">
        <f>+$C$8</f>
        <v>0.05</v>
      </c>
      <c r="F57" s="36"/>
      <c r="G57" s="75">
        <f>+$D$8</f>
        <v>0.91349999999999998</v>
      </c>
      <c r="H57" s="15"/>
    </row>
    <row r="58" spans="2:8" ht="19" customHeight="1">
      <c r="B58" s="14" t="s">
        <v>31</v>
      </c>
      <c r="C58" s="12">
        <v>580</v>
      </c>
      <c r="D58" s="10"/>
      <c r="E58" s="74">
        <f t="shared" ref="E58:E62" si="6">+$C$8</f>
        <v>0.05</v>
      </c>
      <c r="F58" s="36"/>
      <c r="G58" s="75">
        <f t="shared" ref="G58:G62" si="7">+$D$8</f>
        <v>0.91349999999999998</v>
      </c>
      <c r="H58" s="15"/>
    </row>
    <row r="59" spans="2:8" ht="19" customHeight="1">
      <c r="B59" s="14" t="s">
        <v>32</v>
      </c>
      <c r="C59" s="12">
        <v>395</v>
      </c>
      <c r="D59" s="10"/>
      <c r="E59" s="74">
        <f t="shared" si="6"/>
        <v>0.05</v>
      </c>
      <c r="F59" s="36"/>
      <c r="G59" s="75">
        <f t="shared" si="7"/>
        <v>0.91349999999999998</v>
      </c>
      <c r="H59" s="15"/>
    </row>
    <row r="60" spans="2:8" ht="19" customHeight="1">
      <c r="B60" s="14" t="s">
        <v>33</v>
      </c>
      <c r="C60" s="12">
        <v>620</v>
      </c>
      <c r="D60" s="10"/>
      <c r="E60" s="74">
        <f t="shared" si="6"/>
        <v>0.05</v>
      </c>
      <c r="F60" s="36"/>
      <c r="G60" s="75">
        <f t="shared" si="7"/>
        <v>0.91349999999999998</v>
      </c>
      <c r="H60" s="15"/>
    </row>
    <row r="61" spans="2:8" ht="19" customHeight="1">
      <c r="B61" s="14" t="s">
        <v>3</v>
      </c>
      <c r="C61" s="12">
        <v>235</v>
      </c>
      <c r="D61" s="10"/>
      <c r="E61" s="74">
        <f t="shared" si="6"/>
        <v>0.05</v>
      </c>
      <c r="F61" s="36"/>
      <c r="G61" s="75">
        <f t="shared" si="7"/>
        <v>0.91349999999999998</v>
      </c>
      <c r="H61" s="15"/>
    </row>
    <row r="62" spans="2:8" ht="19" customHeight="1">
      <c r="B62" s="14" t="s">
        <v>34</v>
      </c>
      <c r="C62" s="12">
        <v>380</v>
      </c>
      <c r="D62" s="10"/>
      <c r="E62" s="74">
        <f t="shared" si="6"/>
        <v>0.05</v>
      </c>
      <c r="F62" s="36"/>
      <c r="G62" s="75">
        <f t="shared" si="7"/>
        <v>0.91349999999999998</v>
      </c>
      <c r="H62" s="15"/>
    </row>
    <row r="63" spans="2:8" ht="19" customHeight="1">
      <c r="B63" s="14" t="s">
        <v>35</v>
      </c>
      <c r="C63" s="12">
        <v>660</v>
      </c>
      <c r="D63" s="10"/>
      <c r="E63" s="74">
        <f>+$C$8</f>
        <v>0.05</v>
      </c>
      <c r="F63" s="36"/>
      <c r="G63" s="75">
        <f>+$D$8</f>
        <v>0.91349999999999998</v>
      </c>
      <c r="H63" s="15"/>
    </row>
    <row r="64" spans="2:8" ht="19" customHeight="1">
      <c r="B64" s="14" t="s">
        <v>36</v>
      </c>
      <c r="C64" s="12">
        <v>80</v>
      </c>
      <c r="D64" s="10"/>
      <c r="E64" s="74">
        <f>+$C$8</f>
        <v>0.05</v>
      </c>
      <c r="F64" s="36"/>
      <c r="G64" s="75">
        <f>+$D$8</f>
        <v>0.91349999999999998</v>
      </c>
      <c r="H64" s="15"/>
    </row>
    <row r="65" spans="2:12" ht="19" customHeight="1" thickBot="1">
      <c r="B65" s="129"/>
      <c r="C65" s="138"/>
      <c r="D65" s="138"/>
      <c r="E65" s="130"/>
      <c r="F65" s="37"/>
      <c r="G65" s="38"/>
      <c r="H65" s="17"/>
    </row>
    <row r="66" spans="2:12" ht="17" thickBot="1"/>
    <row r="67" spans="2:12" ht="35" customHeight="1" thickBot="1">
      <c r="B67" s="2"/>
      <c r="C67" s="93" t="s">
        <v>55</v>
      </c>
      <c r="D67" s="94"/>
      <c r="E67" s="94"/>
      <c r="F67" s="94"/>
      <c r="G67" s="94"/>
      <c r="H67" s="95"/>
      <c r="I67" s="90"/>
      <c r="J67" s="90"/>
      <c r="K67" s="90"/>
      <c r="L67" s="90"/>
    </row>
    <row r="68" spans="2:12" ht="27" customHeight="1">
      <c r="B68" s="73">
        <v>14.1</v>
      </c>
      <c r="C68" s="96" t="s">
        <v>56</v>
      </c>
      <c r="D68" s="96"/>
      <c r="E68" s="96"/>
      <c r="F68" s="96"/>
      <c r="G68" s="96"/>
      <c r="H68" s="97"/>
    </row>
    <row r="69" spans="2:12" ht="27" customHeight="1">
      <c r="B69" s="24">
        <v>14.2</v>
      </c>
      <c r="C69" s="98" t="s">
        <v>57</v>
      </c>
      <c r="D69" s="98"/>
      <c r="E69" s="98"/>
      <c r="F69" s="98"/>
      <c r="G69" s="98"/>
      <c r="H69" s="99"/>
    </row>
    <row r="70" spans="2:12" ht="27" customHeight="1">
      <c r="B70" s="24">
        <v>14.3</v>
      </c>
      <c r="C70" s="98" t="s">
        <v>58</v>
      </c>
      <c r="D70" s="98"/>
      <c r="E70" s="98"/>
      <c r="F70" s="98"/>
      <c r="G70" s="98"/>
      <c r="H70" s="99"/>
      <c r="I70" s="88"/>
    </row>
    <row r="71" spans="2:12" ht="27" customHeight="1">
      <c r="B71" s="24">
        <v>14.4</v>
      </c>
      <c r="C71" s="98" t="s">
        <v>59</v>
      </c>
      <c r="D71" s="98"/>
      <c r="E71" s="98"/>
      <c r="F71" s="98"/>
      <c r="G71" s="98"/>
      <c r="H71" s="99"/>
    </row>
    <row r="72" spans="2:12" ht="27" customHeight="1">
      <c r="B72" s="24">
        <v>15</v>
      </c>
      <c r="C72" s="98" t="s">
        <v>61</v>
      </c>
      <c r="D72" s="98"/>
      <c r="E72" s="98"/>
      <c r="F72" s="98"/>
      <c r="G72" s="98"/>
      <c r="H72" s="99"/>
    </row>
    <row r="73" spans="2:12" ht="27" customHeight="1">
      <c r="B73" s="24">
        <v>16.100000000000001</v>
      </c>
      <c r="C73" s="98" t="s">
        <v>63</v>
      </c>
      <c r="D73" s="98"/>
      <c r="E73" s="98"/>
      <c r="F73" s="98"/>
      <c r="G73" s="98"/>
      <c r="H73" s="99"/>
    </row>
    <row r="74" spans="2:12" ht="27" customHeight="1">
      <c r="B74" s="24">
        <v>16.2</v>
      </c>
      <c r="C74" s="98" t="s">
        <v>62</v>
      </c>
      <c r="D74" s="98"/>
      <c r="E74" s="98"/>
      <c r="F74" s="98"/>
      <c r="G74" s="98"/>
      <c r="H74" s="99"/>
    </row>
    <row r="75" spans="2:12" ht="27" customHeight="1">
      <c r="B75" s="24">
        <v>16.3</v>
      </c>
      <c r="C75" s="98" t="s">
        <v>64</v>
      </c>
      <c r="D75" s="98"/>
      <c r="E75" s="98"/>
      <c r="F75" s="98"/>
      <c r="G75" s="98"/>
      <c r="H75" s="99"/>
    </row>
    <row r="76" spans="2:12" ht="27" customHeight="1">
      <c r="B76" s="24">
        <v>17</v>
      </c>
      <c r="C76" s="98" t="s">
        <v>66</v>
      </c>
      <c r="D76" s="98"/>
      <c r="E76" s="98"/>
      <c r="F76" s="98"/>
      <c r="G76" s="98"/>
      <c r="H76" s="99"/>
    </row>
    <row r="77" spans="2:12" ht="27" customHeight="1">
      <c r="B77" s="24">
        <v>18</v>
      </c>
      <c r="C77" s="98" t="s">
        <v>67</v>
      </c>
      <c r="D77" s="98"/>
      <c r="E77" s="98"/>
      <c r="F77" s="98"/>
      <c r="G77" s="98"/>
      <c r="H77" s="99"/>
    </row>
    <row r="78" spans="2:12" s="3" customFormat="1" ht="55" customHeight="1">
      <c r="B78" s="4">
        <v>19</v>
      </c>
      <c r="C78" s="100" t="s">
        <v>68</v>
      </c>
      <c r="D78" s="100"/>
      <c r="E78" s="100"/>
      <c r="F78" s="100"/>
      <c r="G78" s="100"/>
      <c r="H78" s="101"/>
    </row>
    <row r="79" spans="2:12" s="3" customFormat="1" ht="55" customHeight="1" thickBot="1">
      <c r="B79" s="89">
        <v>20</v>
      </c>
      <c r="C79" s="91" t="s">
        <v>69</v>
      </c>
      <c r="D79" s="91"/>
      <c r="E79" s="91"/>
      <c r="F79" s="91"/>
      <c r="G79" s="91"/>
      <c r="H79" s="92"/>
    </row>
  </sheetData>
  <scenarios current="0" show="0">
    <scenario name="Goal Seek" locked="1" count="2" user="Microsoft Office User" comment="Created by Microsoft Office User on 7/16/2019_x000a_Modified by Microsoft Office User on 7/16/2019">
      <inputCells r="D5" val="0.835" numFmtId="10"/>
      <inputCells r="D6" val="0.885" numFmtId="10"/>
    </scenario>
  </scenarios>
  <mergeCells count="42">
    <mergeCell ref="B2:N2"/>
    <mergeCell ref="J15:L15"/>
    <mergeCell ref="J16:L16"/>
    <mergeCell ref="B65:E65"/>
    <mergeCell ref="B11:C11"/>
    <mergeCell ref="B3:D3"/>
    <mergeCell ref="B29:E29"/>
    <mergeCell ref="B41:E41"/>
    <mergeCell ref="B53:E53"/>
    <mergeCell ref="B9:C9"/>
    <mergeCell ref="B10:C10"/>
    <mergeCell ref="B31:H31"/>
    <mergeCell ref="B43:H43"/>
    <mergeCell ref="B55:H55"/>
    <mergeCell ref="K24:M24"/>
    <mergeCell ref="B12:C12"/>
    <mergeCell ref="L3:M3"/>
    <mergeCell ref="B18:H18"/>
    <mergeCell ref="J19:N19"/>
    <mergeCell ref="J20:K20"/>
    <mergeCell ref="B13:F13"/>
    <mergeCell ref="G14:G15"/>
    <mergeCell ref="I14:I15"/>
    <mergeCell ref="G16:H16"/>
    <mergeCell ref="B14:E14"/>
    <mergeCell ref="B15:E15"/>
    <mergeCell ref="B16:E16"/>
    <mergeCell ref="J3:K3"/>
    <mergeCell ref="B19:H19"/>
    <mergeCell ref="C79:H79"/>
    <mergeCell ref="C67:H67"/>
    <mergeCell ref="C68:H68"/>
    <mergeCell ref="C69:H69"/>
    <mergeCell ref="C71:H71"/>
    <mergeCell ref="C70:H70"/>
    <mergeCell ref="C72:H72"/>
    <mergeCell ref="C73:H73"/>
    <mergeCell ref="C74:H74"/>
    <mergeCell ref="C75:H75"/>
    <mergeCell ref="C76:H76"/>
    <mergeCell ref="C77:H77"/>
    <mergeCell ref="C78:H78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Ansari, Khaffak</cp:lastModifiedBy>
  <dcterms:created xsi:type="dcterms:W3CDTF">2019-07-16T18:40:38Z</dcterms:created>
  <dcterms:modified xsi:type="dcterms:W3CDTF">2020-07-26T19:03:02Z</dcterms:modified>
</cp:coreProperties>
</file>